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lconer\Dropbox\@@Active\"/>
    </mc:Choice>
  </mc:AlternateContent>
  <bookViews>
    <workbookView xWindow="5580" yWindow="0" windowWidth="15330" windowHeight="6780"/>
  </bookViews>
  <sheets>
    <sheet name="Sheet1" sheetId="1" r:id="rId1"/>
  </sheets>
  <definedNames>
    <definedName name="a">Sheet1!$C$5</definedName>
    <definedName name="alpha">Sheet1!$C$8</definedName>
    <definedName name="b">Sheet1!$C$6</definedName>
    <definedName name="K">Sheet1!$C$7</definedName>
    <definedName name="P">Sheet1!$C$9</definedName>
    <definedName name="Pc">Sheet1!$C$14</definedName>
    <definedName name="Rg">Sheet1!$C$12</definedName>
    <definedName name="solver_adj" localSheetId="0" hidden="1">Sheet1!$C$11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Sheet1!$F$5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T">Sheet1!$C$10</definedName>
    <definedName name="Tc">Sheet1!$C$13</definedName>
    <definedName name="V">Sheet1!$C$11</definedName>
    <definedName name="w">Sheet1!$C$15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8" i="1" s="1"/>
  <c r="C6" i="1"/>
  <c r="F6" i="1" s="1"/>
  <c r="C5" i="1"/>
  <c r="J24" i="1" l="1"/>
  <c r="J25" i="1"/>
  <c r="J21" i="1"/>
  <c r="J26" i="1"/>
  <c r="J22" i="1"/>
  <c r="J15" i="1"/>
  <c r="J23" i="1"/>
  <c r="J16" i="1"/>
  <c r="J17" i="1"/>
  <c r="J20" i="1"/>
  <c r="J12" i="1"/>
  <c r="J19" i="1"/>
  <c r="J18" i="1"/>
  <c r="J29" i="1"/>
  <c r="J28" i="1"/>
  <c r="J27" i="1"/>
  <c r="J11" i="1"/>
  <c r="J33" i="1"/>
  <c r="F7" i="1"/>
  <c r="F5" i="1" s="1"/>
  <c r="J32" i="1"/>
  <c r="J31" i="1"/>
  <c r="J30" i="1"/>
  <c r="J14" i="1"/>
  <c r="J13" i="1"/>
</calcChain>
</file>

<file path=xl/sharedStrings.xml><?xml version="1.0" encoding="utf-8"?>
<sst xmlns="http://schemas.openxmlformats.org/spreadsheetml/2006/main" count="36" uniqueCount="30">
  <si>
    <t>a</t>
  </si>
  <si>
    <t>b</t>
  </si>
  <si>
    <t>P</t>
  </si>
  <si>
    <t>T</t>
  </si>
  <si>
    <t>V</t>
  </si>
  <si>
    <t>f(V)</t>
  </si>
  <si>
    <t>Solve for V so that f(V) = 0</t>
  </si>
  <si>
    <t>MPa</t>
  </si>
  <si>
    <t>K</t>
  </si>
  <si>
    <t>w</t>
  </si>
  <si>
    <t>Solve volume in Peng-Robinson equation of state</t>
  </si>
  <si>
    <t>University of Colorado Boulder</t>
  </si>
  <si>
    <t>1st term</t>
  </si>
  <si>
    <t>2nd term</t>
  </si>
  <si>
    <r>
      <t>R</t>
    </r>
    <r>
      <rPr>
        <vertAlign val="subscript"/>
        <sz val="11"/>
        <color theme="1"/>
        <rFont val="Calibri"/>
        <family val="2"/>
        <scheme val="minor"/>
      </rPr>
      <t>g</t>
    </r>
  </si>
  <si>
    <r>
      <t>T</t>
    </r>
    <r>
      <rPr>
        <vertAlign val="subscript"/>
        <sz val="11"/>
        <color theme="1"/>
        <rFont val="Calibri"/>
        <family val="2"/>
        <scheme val="minor"/>
      </rPr>
      <t>C</t>
    </r>
  </si>
  <si>
    <r>
      <t>P</t>
    </r>
    <r>
      <rPr>
        <vertAlign val="subscript"/>
        <sz val="11"/>
        <color theme="1"/>
        <rFont val="Calibri"/>
        <family val="2"/>
        <scheme val="minor"/>
      </rPr>
      <t>C</t>
    </r>
  </si>
  <si>
    <t>k</t>
  </si>
  <si>
    <r>
      <t>cm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</t>
    </r>
  </si>
  <si>
    <r>
      <t>cm</t>
    </r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MPa/(mol K)</t>
    </r>
  </si>
  <si>
    <r>
      <t>cm</t>
    </r>
    <r>
      <rPr>
        <vertAlign val="superscript"/>
        <sz val="11"/>
        <color theme="1"/>
        <rFont val="Calibri"/>
        <family val="2"/>
        <scheme val="minor"/>
      </rPr>
      <t>3</t>
    </r>
  </si>
  <si>
    <t>Demonstrate three ways to solve for V</t>
  </si>
  <si>
    <t>1. from graph</t>
  </si>
  <si>
    <t>3. use Solver to find V</t>
  </si>
  <si>
    <r>
      <rPr>
        <b/>
        <sz val="11"/>
        <color theme="1"/>
        <rFont val="Calibri"/>
        <family val="2"/>
        <scheme val="minor"/>
      </rPr>
      <t>41.54</t>
    </r>
    <r>
      <rPr>
        <sz val="11"/>
        <color theme="1"/>
        <rFont val="Calibri"/>
        <family val="2"/>
        <scheme val="minor"/>
      </rPr>
      <t xml:space="preserve">,  123.1,  </t>
    </r>
    <r>
      <rPr>
        <b/>
        <sz val="11"/>
        <color theme="1"/>
        <rFont val="Calibri"/>
        <family val="2"/>
        <scheme val="minor"/>
      </rPr>
      <t>22,158</t>
    </r>
  </si>
  <si>
    <t>www.LearnChemE.com</t>
  </si>
  <si>
    <t>2. use sliders to vary V until f(V) = 0</t>
  </si>
  <si>
    <t>Use these sliders to change volume</t>
  </si>
  <si>
    <r>
      <t>Solutions (cm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 for P = 0.093 MPa</t>
    </r>
  </si>
  <si>
    <t>(cell C11) to minimize f(V)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</si>
</sst>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/>
    <xf numFmtId="0" fontId="0" fillId="3" borderId="0" xfId="0" applyFill="1"/>
    <xf numFmtId="0" fontId="0" fillId="0" borderId="5" xfId="0" applyBorder="1" applyAlignment="1">
      <alignment horizontal="center"/>
    </xf>
    <xf numFmtId="166" fontId="0" fillId="0" borderId="0" xfId="0" applyNumberFormat="1" applyAlignment="1">
      <alignment horizontal="center"/>
    </xf>
    <xf numFmtId="0" fontId="5" fillId="0" borderId="0" xfId="0" applyFont="1"/>
    <xf numFmtId="0" fontId="6" fillId="0" borderId="0" xfId="1"/>
    <xf numFmtId="0" fontId="0" fillId="0" borderId="5" xfId="0" applyBorder="1"/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3" borderId="0" xfId="0" applyFill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Peng-Robinson</a:t>
            </a:r>
            <a:r>
              <a:rPr lang="en-US" baseline="0"/>
              <a:t> EOS for CO</a:t>
            </a:r>
            <a:r>
              <a:rPr lang="en-US" baseline="-25000"/>
              <a:t>2 </a:t>
            </a:r>
            <a:r>
              <a:rPr lang="en-US" baseline="0"/>
              <a:t>at 250 K</a:t>
            </a:r>
            <a:endParaRPr lang="en-US" baseline="-25000"/>
          </a:p>
        </c:rich>
      </c:tx>
      <c:layout>
        <c:manualLayout>
          <c:xMode val="edge"/>
          <c:yMode val="edge"/>
          <c:x val="0.32049697305424762"/>
          <c:y val="1.82232389822344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306149956085666"/>
          <c:y val="8.1538471840312765E-2"/>
          <c:w val="0.7616894231717668"/>
          <c:h val="0.782304530616224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Sheet1!$I$11:$I$33</c:f>
              <c:numCache>
                <c:formatCode>0.0</c:formatCode>
                <c:ptCount val="23"/>
                <c:pt idx="0">
                  <c:v>34</c:v>
                </c:pt>
                <c:pt idx="1">
                  <c:v>36</c:v>
                </c:pt>
                <c:pt idx="2">
                  <c:v>38</c:v>
                </c:pt>
                <c:pt idx="3">
                  <c:v>40</c:v>
                </c:pt>
                <c:pt idx="4">
                  <c:v>41</c:v>
                </c:pt>
                <c:pt idx="5" formatCode="General">
                  <c:v>41.5</c:v>
                </c:pt>
                <c:pt idx="6" formatCode="General">
                  <c:v>41.56</c:v>
                </c:pt>
                <c:pt idx="7" formatCode="General">
                  <c:v>41.561</c:v>
                </c:pt>
                <c:pt idx="8">
                  <c:v>122</c:v>
                </c:pt>
                <c:pt idx="9" formatCode="General">
                  <c:v>122.1</c:v>
                </c:pt>
                <c:pt idx="10" formatCode="General">
                  <c:v>122.3</c:v>
                </c:pt>
                <c:pt idx="11" formatCode="General">
                  <c:v>122.6</c:v>
                </c:pt>
                <c:pt idx="12">
                  <c:v>123</c:v>
                </c:pt>
                <c:pt idx="13" formatCode="General">
                  <c:v>124</c:v>
                </c:pt>
                <c:pt idx="14" formatCode="General">
                  <c:v>130</c:v>
                </c:pt>
                <c:pt idx="15" formatCode="General">
                  <c:v>150</c:v>
                </c:pt>
                <c:pt idx="16" formatCode="General">
                  <c:v>190</c:v>
                </c:pt>
                <c:pt idx="17" formatCode="General">
                  <c:v>300</c:v>
                </c:pt>
                <c:pt idx="18" formatCode="General">
                  <c:v>500</c:v>
                </c:pt>
                <c:pt idx="19" formatCode="General">
                  <c:v>1500</c:v>
                </c:pt>
                <c:pt idx="20" formatCode="General">
                  <c:v>5000</c:v>
                </c:pt>
                <c:pt idx="21" formatCode="General">
                  <c:v>22160</c:v>
                </c:pt>
                <c:pt idx="22" formatCode="General">
                  <c:v>90000</c:v>
                </c:pt>
              </c:numCache>
            </c:numRef>
          </c:xVal>
          <c:yVal>
            <c:numRef>
              <c:f>Sheet1!$J$11:$J$33</c:f>
              <c:numCache>
                <c:formatCode>0.0</c:formatCode>
                <c:ptCount val="23"/>
                <c:pt idx="0">
                  <c:v>83.37855579053695</c:v>
                </c:pt>
                <c:pt idx="1">
                  <c:v>42.471639620920371</c:v>
                </c:pt>
                <c:pt idx="2">
                  <c:v>19.867979145753139</c:v>
                </c:pt>
                <c:pt idx="3" formatCode="0.00">
                  <c:v>6.6065985480689449</c:v>
                </c:pt>
                <c:pt idx="4" formatCode="0.00">
                  <c:v>2.0960285953386801</c:v>
                </c:pt>
                <c:pt idx="5" formatCode="0.000">
                  <c:v>0.2234513169782133</c:v>
                </c:pt>
                <c:pt idx="6" formatCode="0.000">
                  <c:v>1.3701429262624742E-2</c:v>
                </c:pt>
                <c:pt idx="7" formatCode="0.000">
                  <c:v>1.0231491972064077E-2</c:v>
                </c:pt>
                <c:pt idx="8" formatCode="0.000">
                  <c:v>3.2291125532815101E-3</c:v>
                </c:pt>
                <c:pt idx="9" formatCode="0.000">
                  <c:v>1.1694807097772042E-2</c:v>
                </c:pt>
                <c:pt idx="10" formatCode="0.000">
                  <c:v>2.8563172252368929E-2</c:v>
                </c:pt>
                <c:pt idx="11" formatCode="0.000">
                  <c:v>5.3708993931817162E-2</c:v>
                </c:pt>
                <c:pt idx="12" formatCode="0.000">
                  <c:v>8.6946519227716124E-2</c:v>
                </c:pt>
                <c:pt idx="13" formatCode="0.000">
                  <c:v>0.16861075460250419</c:v>
                </c:pt>
                <c:pt idx="14" formatCode="0.000">
                  <c:v>0.61838331085267129</c:v>
                </c:pt>
                <c:pt idx="15" formatCode="0.00">
                  <c:v>1.7200381606888779</c:v>
                </c:pt>
                <c:pt idx="16" formatCode="0.00">
                  <c:v>2.823245383944549</c:v>
                </c:pt>
                <c:pt idx="17" formatCode="0.00">
                  <c:v>3.3231413299652344</c:v>
                </c:pt>
                <c:pt idx="18" formatCode="0.00">
                  <c:v>2.7578136747954334</c:v>
                </c:pt>
                <c:pt idx="19" formatCode="0.00">
                  <c:v>1.2172430398441032</c:v>
                </c:pt>
                <c:pt idx="20" formatCode="0.000">
                  <c:v>0.40008993958717315</c:v>
                </c:pt>
                <c:pt idx="21" formatCode="0.000">
                  <c:v>9.2992498839927967E-2</c:v>
                </c:pt>
                <c:pt idx="22" formatCode="0.000">
                  <c:v>2.3045678114614086E-2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936-4770-AA4D-30990BC15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4692072"/>
        <c:axId val="654693056"/>
      </c:scatterChart>
      <c:valAx>
        <c:axId val="654692072"/>
        <c:scaling>
          <c:logBase val="10"/>
          <c:orientation val="minMax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Volume (cm</a:t>
                </a:r>
                <a:r>
                  <a:rPr lang="en-US" sz="1400" baseline="30000"/>
                  <a:t>3</a:t>
                </a:r>
                <a:r>
                  <a:rPr lang="en-US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E+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693056"/>
        <c:crossesAt val="1.0000000000000002E-2"/>
        <c:crossBetween val="midCat"/>
      </c:valAx>
      <c:valAx>
        <c:axId val="654693056"/>
        <c:scaling>
          <c:logBase val="10"/>
          <c:orientation val="minMax"/>
          <c:max val="100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Pressure (MPa)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E+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692072"/>
        <c:crosses val="autoZero"/>
        <c:crossBetween val="midCat"/>
      </c:valAx>
      <c:spPr>
        <a:noFill/>
        <a:ln w="158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2" fmlaLink="$C$11" horiz="1" inc="25" max="30000" min="5" noThreeD="1" page="50" val="25"/>
</file>

<file path=xl/ctrlProps/ctrlProp2.xml><?xml version="1.0" encoding="utf-8"?>
<formControlPr xmlns="http://schemas.microsoft.com/office/spreadsheetml/2009/9/main" objectType="Scroll" dx="22" fmlaLink="$C$11" horiz="1" max="30000" min="5" noThreeD="1" page="5" val="2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9525</xdr:rowOff>
        </xdr:from>
        <xdr:to>
          <xdr:col>0</xdr:col>
          <xdr:colOff>2276475</xdr:colOff>
          <xdr:row>11</xdr:row>
          <xdr:rowOff>76200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123824</xdr:colOff>
      <xdr:row>16</xdr:row>
      <xdr:rowOff>104776</xdr:rowOff>
    </xdr:from>
    <xdr:to>
      <xdr:col>6</xdr:col>
      <xdr:colOff>533400</xdr:colOff>
      <xdr:row>38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11</xdr:row>
          <xdr:rowOff>161925</xdr:rowOff>
        </xdr:from>
        <xdr:to>
          <xdr:col>0</xdr:col>
          <xdr:colOff>2324100</xdr:colOff>
          <xdr:row>12</xdr:row>
          <xdr:rowOff>95250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10</xdr:col>
      <xdr:colOff>8465</xdr:colOff>
      <xdr:row>10</xdr:row>
      <xdr:rowOff>74082</xdr:rowOff>
    </xdr:from>
    <xdr:to>
      <xdr:col>15</xdr:col>
      <xdr:colOff>170390</xdr:colOff>
      <xdr:row>28</xdr:row>
      <xdr:rowOff>84665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7639048" y="2053165"/>
              <a:ext cx="3231092" cy="3608917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rtl="0"/>
              <a:r>
                <a:rPr lang="x-IV_mathan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Peng-Robinson equation of state</a:t>
              </a:r>
            </a:p>
            <a:p>
              <a:pPr rtl="0"/>
              <a:r>
                <a:rPr lang="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The constants</a:t>
              </a:r>
              <a:r>
                <a:rPr lang="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(a, b, </a:t>
              </a:r>
              <a14:m>
                <m:oMath xmlns:m="http://schemas.openxmlformats.org/officeDocument/2006/math">
                  <m:r>
                    <a:rPr lang="en-US" sz="1100" b="0" i="1" baseline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𝛼</m:t>
                  </m:r>
                  <m:r>
                    <a:rPr lang="en-US" sz="1100" b="0" i="1" baseline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, </m:t>
                  </m:r>
                  <m:r>
                    <a:rPr lang="en-US" sz="1100" b="0" i="1" baseline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𝜅</m:t>
                  </m:r>
                  <m:r>
                    <a:rPr lang="en-US" sz="1100" b="0" i="1" baseline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, </m:t>
                  </m:r>
                  <m:r>
                    <a:rPr lang="en-US" sz="1100" b="0" i="1" baseline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𝜔</m:t>
                  </m:r>
                </m:oMath>
              </a14:m>
              <a:r>
                <a:rPr lang="x-IV_mathan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 are functions of criticial pressure and temperature</a:t>
              </a:r>
              <a:r>
                <a:rPr lang="x-IV_mathan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(</a:t>
              </a:r>
              <a14:m>
                <m:oMath xmlns:m="http://schemas.openxmlformats.org/officeDocument/2006/math">
                  <m:sSub>
                    <m:sSubPr>
                      <m:ctrlPr>
                        <a:rPr lang="en-US" sz="1100" b="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𝑃</m:t>
                      </m:r>
                    </m:e>
                    <m:sub>
                      <m:r>
                        <a:rPr lang="en-US" sz="1100" b="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𝐶</m:t>
                      </m:r>
                    </m:sub>
                  </m:sSub>
                  <m:r>
                    <a:rPr lang="en-US" sz="1100" b="0" i="1" baseline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, </m:t>
                  </m:r>
                  <m:sSub>
                    <m:sSubPr>
                      <m:ctrlPr>
                        <a:rPr lang="en-US" sz="1100" b="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𝑇</m:t>
                      </m:r>
                    </m:e>
                    <m:sub>
                      <m:r>
                        <a:rPr lang="en-US" sz="1100" b="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𝐶</m:t>
                      </m:r>
                    </m:sub>
                  </m:sSub>
                </m:oMath>
              </a14:m>
              <a:r>
                <a:rPr lang="x-IV_mathan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), the ideal gas constant (R) and reduced temperature (</a:t>
              </a:r>
              <a14:m>
                <m:oMath xmlns:m="http://schemas.openxmlformats.org/officeDocument/2006/math">
                  <m:sSub>
                    <m:sSubPr>
                      <m:ctrlPr>
                        <a:rPr lang="en-US" sz="1100" b="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𝑇</m:t>
                      </m:r>
                    </m:e>
                    <m:sub>
                      <m:r>
                        <a:rPr lang="en-US" sz="1100" b="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𝑟</m:t>
                      </m:r>
                    </m:sub>
                  </m:sSub>
                  <m:r>
                    <a:rPr lang="en-US" sz="1100" b="0" i="1" baseline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f>
                    <m:fPr>
                      <m:ctrlPr>
                        <a:rPr lang="en-US" sz="1100" b="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en-US" sz="1100" b="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𝑇</m:t>
                      </m:r>
                    </m:num>
                    <m:den>
                      <m:sSub>
                        <m:sSubPr>
                          <m:ctrlPr>
                            <a:rPr lang="en-US" sz="1100" b="0" i="1" baseline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US" sz="1100" b="0" i="1" baseline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𝑇</m:t>
                          </m:r>
                        </m:e>
                        <m:sub>
                          <m:r>
                            <a:rPr lang="en-US" sz="1100" b="0" i="1" baseline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𝐶</m:t>
                          </m:r>
                        </m:sub>
                      </m:sSub>
                    </m:den>
                  </m:f>
                  <m:r>
                    <a:rPr lang="en-US" sz="1100" b="0" i="1" baseline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</m:t>
                  </m:r>
                </m:oMath>
              </a14:m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endParaRPr lang="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algn="ctr" rtl="0"/>
              <a14:m>
                <m:oMath xmlns:m="http://schemas.openxmlformats.org/officeDocument/2006/math">
                  <m:r>
                    <a:rPr lang="en-US" sz="12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𝑓</m:t>
                  </m:r>
                  <m:d>
                    <m:dPr>
                      <m:ctrlPr>
                        <a:rPr lang="en-US" sz="12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a:rPr lang="en-US" sz="12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𝑉</m:t>
                      </m:r>
                    </m:e>
                  </m:d>
                  <m:r>
                    <a:rPr lang="en-US" sz="12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</m:oMath>
              </a14:m>
              <a:r>
                <a:rPr lang="x-IV_mathan" sz="12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P</a:t>
              </a:r>
              <a:r>
                <a:rPr lang="x-IV_mathan" sz="14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- </a:t>
              </a:r>
              <a14:m>
                <m:oMath xmlns:m="http://schemas.openxmlformats.org/officeDocument/2006/math">
                  <m:f>
                    <m:fPr>
                      <m:ctrlPr>
                        <a:rPr lang="x-IV_mathan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x-IV_mathan" sz="140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𝑅𝑇</m:t>
                      </m:r>
                    </m:num>
                    <m:den>
                      <m:r>
                        <a:rPr lang="x-IV_mathan" sz="140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𝑉</m:t>
                      </m:r>
                      <m:r>
                        <a:rPr lang="x-IV_mathan" sz="140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lang="x-IV_mathan" sz="140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𝑏</m:t>
                      </m:r>
                    </m:den>
                  </m:f>
                  <m:r>
                    <a:rPr lang="en-US" sz="1400" b="0" i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f>
                    <m:fPr>
                      <m:ctrlPr>
                        <a:rPr lang="x-IV_mathan" sz="14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x-IV_mathan" sz="140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𝑎</m:t>
                      </m:r>
                      <m:r>
                        <a:rPr lang="x-IV_mathan" sz="140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𝛼</m:t>
                      </m:r>
                    </m:num>
                    <m:den>
                      <m:sSup>
                        <m:sSupPr>
                          <m:ctrlPr>
                            <a:rPr lang="x-IV_mathan" sz="14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x-IV_mathan" sz="140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𝑉</m:t>
                          </m:r>
                        </m:e>
                        <m:sup>
                          <m:r>
                            <a:rPr lang="x-IV_mathan" sz="140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  <m:r>
                        <a:rPr lang="x-IV_mathan" sz="140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+2</m:t>
                      </m:r>
                      <m:r>
                        <a:rPr lang="x-IV_mathan" sz="140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𝑏𝑉</m:t>
                      </m:r>
                      <m:r>
                        <a:rPr lang="x-IV_mathan" sz="140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sSup>
                        <m:sSupPr>
                          <m:ctrlPr>
                            <a:rPr lang="x-IV_mathan" sz="140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x-IV_mathan" sz="140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𝑏</m:t>
                          </m:r>
                        </m:e>
                        <m:sup>
                          <m:r>
                            <a:rPr lang="x-IV_mathan" sz="140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</m:den>
                  </m:f>
                </m:oMath>
              </a14:m>
              <a:endParaRPr lang="x-IV_mathan" sz="14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𝑃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𝑅𝑇</m:t>
                        </m:r>
                      </m:num>
                      <m:den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𝑏</m:t>
                        </m:r>
                      </m:den>
                    </m:f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𝑎</m:t>
                        </m:r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𝛼</m:t>
                        </m:r>
                      </m:num>
                      <m:den>
                        <m:sSup>
                          <m:sSup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p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+2</m:t>
                        </m:r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𝑏𝑉</m:t>
                        </m:r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p>
                          <m:sSup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𝑏</m:t>
                            </m:r>
                          </m:e>
                          <m:sup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endParaRPr lang="x-IV_mathan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𝑎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0.45724</m:t>
                        </m:r>
                        <m:sSup>
                          <m:sSup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𝑅</m:t>
                            </m:r>
                          </m:e>
                          <m:sup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sSubSup>
                          <m:sSubSup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e>
                          <m:sub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𝐶</m:t>
                            </m:r>
                          </m:sub>
                          <m:sup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bSup>
                      </m:num>
                      <m:den>
                        <m:sSub>
                          <m:sSub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𝑃</m:t>
                            </m:r>
                          </m:e>
                          <m:sub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𝐶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endParaRPr lang="x-IV_mathan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𝑏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0.07780</m:t>
                        </m:r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  <m:sSub>
                          <m:sSub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e>
                          <m:sub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𝐶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𝑃</m:t>
                            </m:r>
                          </m:e>
                          <m:sub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𝐶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endParaRPr lang="x-IV_mathan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𝛼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p>
                      <m:sSup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𝜅</m:t>
                            </m:r>
                            <m:d>
                              <m:dPr>
                                <m:ctrlPr>
                                  <a:rPr lang="x-IV_mathan" sz="1100" i="1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x-IV_mathan" sz="1100">
                                    <a:solidFill>
                                      <a:schemeClr val="dk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1−</m:t>
                                </m:r>
                                <m:sSubSup>
                                  <m:sSubSupPr>
                                    <m:ctrlPr>
                                      <a:rPr lang="x-IV_mathan" sz="1100" i="1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SupPr>
                                  <m:e>
                                    <m:r>
                                      <a:rPr lang="x-IV_mathan" sz="1100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𝑇</m:t>
                                    </m:r>
                                  </m:e>
                                  <m:sub>
                                    <m:r>
                                      <a:rPr lang="x-IV_mathan" sz="1100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𝑟</m:t>
                                    </m:r>
                                  </m:sub>
                                  <m:sup>
                                    <m:r>
                                      <a:rPr lang="x-IV_mathan" sz="1100">
                                        <a:solidFill>
                                          <a:schemeClr val="dk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0.5</m:t>
                                    </m:r>
                                  </m:sup>
                                </m:sSubSup>
                              </m:e>
                            </m:d>
                          </m:e>
                        </m:d>
                      </m:e>
                      <m: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endParaRPr lang="x-IV_mathan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𝜅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=0.37464+1.54226</m:t>
                    </m:r>
                    <m:r>
                      <a:rPr lang="en-US" sz="1100" b="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𝜔</m:t>
                    </m:r>
                    <m:r>
                      <a:rPr lang="en-US" sz="1100" b="0" i="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−0.26992</m:t>
                    </m:r>
                    <m:sSup>
                      <m:sSup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𝜔</m:t>
                        </m:r>
                      </m:e>
                      <m: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</a:p>
            <a:p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7639048" y="2053165"/>
              <a:ext cx="3231092" cy="3608917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rtl="0"/>
              <a:r>
                <a:rPr lang="x-IV_mathan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Peng-Robinson equation of state</a:t>
              </a:r>
            </a:p>
            <a:p>
              <a:pPr rtl="0"/>
              <a:r>
                <a:rPr lang="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The constants</a:t>
              </a:r>
              <a:r>
                <a:rPr lang="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(a, b, </a:t>
              </a:r>
              <a:r>
                <a:rPr lang="en-US" sz="1100" b="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𝛼, 𝜅, 𝜔</a:t>
              </a:r>
              <a:r>
                <a:rPr lang="x-IV_mathan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 are functions of criticial pressure and temperature</a:t>
              </a:r>
              <a:r>
                <a:rPr lang="x-IV_mathan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(</a:t>
              </a:r>
              <a:r>
                <a:rPr lang="en-US" sz="1100" b="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𝑃_𝐶, 𝑇_𝐶</a:t>
              </a:r>
              <a:r>
                <a:rPr lang="x-IV_mathan" sz="11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), the ideal gas constant (R) and reduced temperature (</a:t>
              </a:r>
              <a:r>
                <a:rPr lang="en-US" sz="1100" b="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𝑇_𝑟=𝑇/𝑇_𝐶 )</a:t>
              </a:r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endParaRPr lang="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algn="ctr" rtl="0"/>
              <a:r>
                <a:rPr lang="en-US" sz="12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𝑓(𝑉)=</a:t>
              </a:r>
              <a:r>
                <a:rPr lang="x-IV_mathan" sz="12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P</a:t>
              </a:r>
              <a:r>
                <a:rPr lang="x-IV_mathan" sz="14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- </a:t>
              </a:r>
              <a:r>
                <a:rPr lang="x-IV_mathan" sz="1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𝑅𝑇/(𝑉−𝑏)</a:t>
              </a:r>
              <a:r>
                <a:rPr lang="en-US" sz="1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</a:t>
              </a:r>
              <a:r>
                <a:rPr lang="x-IV_mathan" sz="1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𝑎𝛼/(𝑉^2+2𝑏𝑉−𝑏^2 )</a:t>
              </a:r>
              <a:endParaRPr lang="x-IV_mathan" sz="14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x-IV_mathan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𝑃=𝑅𝑇/(𝑉−𝑏)−𝑎𝛼/(𝑉^2+2𝑏𝑉−𝑏^2 )</a:t>
              </a:r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endParaRPr lang="x-IV_mathan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x-IV_mathan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𝑎=(0.45724𝑅^2 𝑇_𝐶^2)/𝑃_𝐶 </a:t>
              </a:r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endParaRPr lang="x-IV_mathan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x-IV_mathan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𝑏=(0.07780𝑅𝑇_𝐶)/𝑃_𝐶 </a:t>
              </a:r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endParaRPr lang="x-IV_mathan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x-IV_mathan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𝛼=(1+𝜅(1−𝑇_𝑟^0.5 ))^2</a:t>
              </a:r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endParaRPr lang="x-IV_mathan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x-IV_mathan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𝜅=0.37464+1.54226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𝜔 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−0.26992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𝜔</a:t>
              </a:r>
              <a:r>
                <a:rPr lang="x-IV_mathan" sz="11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^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</a:p>
            <a:p>
              <a:endParaRPr lang="en-US" sz="1100"/>
            </a:p>
          </xdr:txBody>
        </xdr:sp>
      </mc:Fallback>
    </mc:AlternateContent>
    <xdr:clientData/>
  </xdr:twoCellAnchor>
  <xdr:twoCellAnchor>
    <xdr:from>
      <xdr:col>0</xdr:col>
      <xdr:colOff>1153583</xdr:colOff>
      <xdr:row>31</xdr:row>
      <xdr:rowOff>63500</xdr:rowOff>
    </xdr:from>
    <xdr:to>
      <xdr:col>6</xdr:col>
      <xdr:colOff>137584</xdr:colOff>
      <xdr:row>31</xdr:row>
      <xdr:rowOff>63500</xdr:rowOff>
    </xdr:to>
    <xdr:cxnSp macro="">
      <xdr:nvCxnSpPr>
        <xdr:cNvPr id="6" name="Straight Connector 5"/>
        <xdr:cNvCxnSpPr/>
      </xdr:nvCxnSpPr>
      <xdr:spPr>
        <a:xfrm>
          <a:off x="1153583" y="6212417"/>
          <a:ext cx="4169834" cy="0"/>
        </a:xfrm>
        <a:prstGeom prst="line">
          <a:avLst/>
        </a:prstGeom>
        <a:ln w="15875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arncheme.com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33"/>
  <sheetViews>
    <sheetView tabSelected="1" zoomScale="80" zoomScaleNormal="80" workbookViewId="0">
      <selection activeCell="C12" sqref="C12"/>
    </sheetView>
  </sheetViews>
  <sheetFormatPr defaultRowHeight="15" x14ac:dyDescent="0.25"/>
  <cols>
    <col min="1" max="1" width="35.42578125" customWidth="1"/>
    <col min="2" max="2" width="7.5703125" customWidth="1"/>
    <col min="3" max="3" width="10.85546875" customWidth="1"/>
    <col min="4" max="4" width="6.85546875" customWidth="1"/>
    <col min="6" max="6" width="11.7109375" customWidth="1"/>
    <col min="8" max="8" width="2.42578125" customWidth="1"/>
    <col min="10" max="10" width="12" bestFit="1" customWidth="1"/>
  </cols>
  <sheetData>
    <row r="2" spans="1:10" ht="15.75" x14ac:dyDescent="0.25">
      <c r="B2" s="20" t="s">
        <v>10</v>
      </c>
      <c r="H2" t="s">
        <v>11</v>
      </c>
    </row>
    <row r="3" spans="1:10" ht="15.75" thickBot="1" x14ac:dyDescent="0.3">
      <c r="A3" s="22" t="s">
        <v>21</v>
      </c>
      <c r="I3" s="21" t="s">
        <v>25</v>
      </c>
    </row>
    <row r="4" spans="1:10" x14ac:dyDescent="0.25">
      <c r="A4" t="s">
        <v>22</v>
      </c>
      <c r="E4" t="s">
        <v>6</v>
      </c>
    </row>
    <row r="5" spans="1:10" x14ac:dyDescent="0.25">
      <c r="A5" t="s">
        <v>26</v>
      </c>
      <c r="B5" s="1" t="s">
        <v>0</v>
      </c>
      <c r="C5" s="8">
        <f>(0.45724*Rg^2*Tc^2)/Pc</f>
        <v>396194.67575450084</v>
      </c>
      <c r="E5" s="10" t="s">
        <v>5</v>
      </c>
      <c r="F5" s="10">
        <f>P-F6+F7</f>
        <v>1617.5113940761096</v>
      </c>
      <c r="J5" s="1"/>
    </row>
    <row r="6" spans="1:10" x14ac:dyDescent="0.25">
      <c r="A6" t="s">
        <v>23</v>
      </c>
      <c r="B6" s="1" t="s">
        <v>1</v>
      </c>
      <c r="C6" s="7">
        <f>0.0778*Rg*Tc/Pc</f>
        <v>26.654760585207264</v>
      </c>
      <c r="E6" s="1" t="s">
        <v>12</v>
      </c>
      <c r="F6" s="6">
        <f>Rg*T/(V-b)</f>
        <v>-1256.0729440746632</v>
      </c>
      <c r="I6" s="4"/>
      <c r="J6" s="3"/>
    </row>
    <row r="7" spans="1:10" x14ac:dyDescent="0.25">
      <c r="B7" s="5" t="s">
        <v>17</v>
      </c>
      <c r="C7" s="7">
        <f>0.37464+1.54226*w-0.26992*w^2</f>
        <v>0.71224375872000001</v>
      </c>
      <c r="E7" s="1" t="s">
        <v>13</v>
      </c>
      <c r="F7" s="19">
        <f>a*alpha/(V^2+2*b*V-b^2)</f>
        <v>361.3454500014463</v>
      </c>
      <c r="I7" s="4"/>
      <c r="J7" s="3"/>
    </row>
    <row r="8" spans="1:10" ht="15.75" thickBot="1" x14ac:dyDescent="0.3">
      <c r="B8" s="5" t="s">
        <v>0</v>
      </c>
      <c r="C8" s="6">
        <f>(1+K*(1-(T/Tc)^0.5))^2</f>
        <v>1.1375528047026562</v>
      </c>
      <c r="I8" s="1"/>
      <c r="J8" s="1"/>
    </row>
    <row r="9" spans="1:10" x14ac:dyDescent="0.25">
      <c r="A9" s="17" t="s">
        <v>27</v>
      </c>
      <c r="B9" s="11" t="s">
        <v>2</v>
      </c>
      <c r="C9" s="12">
        <v>9.2999999999999999E-2</v>
      </c>
      <c r="D9" s="13" t="s">
        <v>7</v>
      </c>
      <c r="I9" s="1" t="s">
        <v>4</v>
      </c>
      <c r="J9" s="1" t="s">
        <v>2</v>
      </c>
    </row>
    <row r="10" spans="1:10" ht="18" thickBot="1" x14ac:dyDescent="0.3">
      <c r="A10" s="25" t="s">
        <v>29</v>
      </c>
      <c r="B10" s="14" t="s">
        <v>3</v>
      </c>
      <c r="C10" s="15">
        <v>250</v>
      </c>
      <c r="D10" s="16" t="s">
        <v>8</v>
      </c>
      <c r="I10" s="18" t="s">
        <v>20</v>
      </c>
      <c r="J10" s="18" t="s">
        <v>7</v>
      </c>
    </row>
    <row r="11" spans="1:10" ht="17.25" x14ac:dyDescent="0.25">
      <c r="B11" s="23" t="s">
        <v>4</v>
      </c>
      <c r="C11" s="24">
        <v>25</v>
      </c>
      <c r="D11" s="17" t="s">
        <v>18</v>
      </c>
      <c r="I11" s="2">
        <v>34</v>
      </c>
      <c r="J11" s="2">
        <f t="shared" ref="J11:J33" si="0">Rg*T/(I11-b)-a*alpha/(I11^2+2*b*I11-b^2)</f>
        <v>83.37855579053695</v>
      </c>
    </row>
    <row r="12" spans="1:10" ht="18" x14ac:dyDescent="0.35">
      <c r="B12" s="1" t="s">
        <v>14</v>
      </c>
      <c r="C12" s="1">
        <v>8.3140000000000001</v>
      </c>
      <c r="D12" s="9" t="s">
        <v>19</v>
      </c>
      <c r="I12" s="2">
        <v>36</v>
      </c>
      <c r="J12" s="2">
        <f t="shared" si="0"/>
        <v>42.471639620920371</v>
      </c>
    </row>
    <row r="13" spans="1:10" ht="18" x14ac:dyDescent="0.35">
      <c r="B13" s="1" t="s">
        <v>15</v>
      </c>
      <c r="C13" s="1">
        <v>304.2</v>
      </c>
      <c r="D13" t="s">
        <v>8</v>
      </c>
      <c r="I13" s="2">
        <v>38</v>
      </c>
      <c r="J13" s="2">
        <f t="shared" si="0"/>
        <v>19.867979145753139</v>
      </c>
    </row>
    <row r="14" spans="1:10" ht="18.75" x14ac:dyDescent="0.35">
      <c r="A14" t="s">
        <v>28</v>
      </c>
      <c r="B14" s="1" t="s">
        <v>16</v>
      </c>
      <c r="C14" s="1">
        <v>7.3819999999999997</v>
      </c>
      <c r="D14" t="s">
        <v>7</v>
      </c>
      <c r="I14" s="2">
        <v>40</v>
      </c>
      <c r="J14" s="7">
        <f t="shared" si="0"/>
        <v>6.6065985480689449</v>
      </c>
    </row>
    <row r="15" spans="1:10" x14ac:dyDescent="0.25">
      <c r="A15" t="s">
        <v>24</v>
      </c>
      <c r="B15" s="5" t="s">
        <v>9</v>
      </c>
      <c r="C15" s="1">
        <v>0.22800000000000001</v>
      </c>
      <c r="I15" s="2">
        <v>41</v>
      </c>
      <c r="J15" s="7">
        <f t="shared" si="0"/>
        <v>2.0960285953386801</v>
      </c>
    </row>
    <row r="16" spans="1:10" x14ac:dyDescent="0.25">
      <c r="B16" s="1"/>
      <c r="C16" s="1"/>
      <c r="I16" s="1">
        <v>41.5</v>
      </c>
      <c r="J16" s="6">
        <f t="shared" si="0"/>
        <v>0.2234513169782133</v>
      </c>
    </row>
    <row r="17" spans="9:10" x14ac:dyDescent="0.25">
      <c r="I17" s="1">
        <v>41.56</v>
      </c>
      <c r="J17" s="6">
        <f t="shared" si="0"/>
        <v>1.3701429262624742E-2</v>
      </c>
    </row>
    <row r="18" spans="9:10" x14ac:dyDescent="0.25">
      <c r="I18" s="1">
        <v>41.561</v>
      </c>
      <c r="J18" s="6">
        <f t="shared" si="0"/>
        <v>1.0231491972064077E-2</v>
      </c>
    </row>
    <row r="19" spans="9:10" x14ac:dyDescent="0.25">
      <c r="I19" s="2">
        <v>122</v>
      </c>
      <c r="J19" s="6">
        <f t="shared" si="0"/>
        <v>3.2291125532815101E-3</v>
      </c>
    </row>
    <row r="20" spans="9:10" x14ac:dyDescent="0.25">
      <c r="I20" s="1">
        <v>122.1</v>
      </c>
      <c r="J20" s="6">
        <f t="shared" si="0"/>
        <v>1.1694807097772042E-2</v>
      </c>
    </row>
    <row r="21" spans="9:10" x14ac:dyDescent="0.25">
      <c r="I21" s="1">
        <v>122.3</v>
      </c>
      <c r="J21" s="6">
        <f t="shared" si="0"/>
        <v>2.8563172252368929E-2</v>
      </c>
    </row>
    <row r="22" spans="9:10" x14ac:dyDescent="0.25">
      <c r="I22" s="1">
        <v>122.6</v>
      </c>
      <c r="J22" s="6">
        <f t="shared" si="0"/>
        <v>5.3708993931817162E-2</v>
      </c>
    </row>
    <row r="23" spans="9:10" x14ac:dyDescent="0.25">
      <c r="I23" s="2">
        <v>123</v>
      </c>
      <c r="J23" s="6">
        <f t="shared" si="0"/>
        <v>8.6946519227716124E-2</v>
      </c>
    </row>
    <row r="24" spans="9:10" x14ac:dyDescent="0.25">
      <c r="I24" s="1">
        <v>124</v>
      </c>
      <c r="J24" s="6">
        <f t="shared" si="0"/>
        <v>0.16861075460250419</v>
      </c>
    </row>
    <row r="25" spans="9:10" x14ac:dyDescent="0.25">
      <c r="I25" s="1">
        <v>130</v>
      </c>
      <c r="J25" s="6">
        <f t="shared" si="0"/>
        <v>0.61838331085267129</v>
      </c>
    </row>
    <row r="26" spans="9:10" x14ac:dyDescent="0.25">
      <c r="I26" s="1">
        <v>150</v>
      </c>
      <c r="J26" s="7">
        <f t="shared" si="0"/>
        <v>1.7200381606888779</v>
      </c>
    </row>
    <row r="27" spans="9:10" x14ac:dyDescent="0.25">
      <c r="I27" s="1">
        <v>190</v>
      </c>
      <c r="J27" s="7">
        <f t="shared" si="0"/>
        <v>2.823245383944549</v>
      </c>
    </row>
    <row r="28" spans="9:10" x14ac:dyDescent="0.25">
      <c r="I28" s="1">
        <v>300</v>
      </c>
      <c r="J28" s="7">
        <f t="shared" si="0"/>
        <v>3.3231413299652344</v>
      </c>
    </row>
    <row r="29" spans="9:10" x14ac:dyDescent="0.25">
      <c r="I29" s="1">
        <v>500</v>
      </c>
      <c r="J29" s="7">
        <f t="shared" si="0"/>
        <v>2.7578136747954334</v>
      </c>
    </row>
    <row r="30" spans="9:10" x14ac:dyDescent="0.25">
      <c r="I30" s="1">
        <v>1500</v>
      </c>
      <c r="J30" s="7">
        <f t="shared" si="0"/>
        <v>1.2172430398441032</v>
      </c>
    </row>
    <row r="31" spans="9:10" x14ac:dyDescent="0.25">
      <c r="I31" s="1">
        <v>5000</v>
      </c>
      <c r="J31" s="6">
        <f t="shared" si="0"/>
        <v>0.40008993958717315</v>
      </c>
    </row>
    <row r="32" spans="9:10" x14ac:dyDescent="0.25">
      <c r="I32" s="1">
        <v>22160</v>
      </c>
      <c r="J32" s="6">
        <f t="shared" si="0"/>
        <v>9.2992498839927967E-2</v>
      </c>
    </row>
    <row r="33" spans="9:10" x14ac:dyDescent="0.25">
      <c r="I33" s="1">
        <v>90000</v>
      </c>
      <c r="J33" s="6">
        <f t="shared" si="0"/>
        <v>2.3045678114614086E-2</v>
      </c>
    </row>
  </sheetData>
  <hyperlinks>
    <hyperlink ref="I3" r:id="rId1"/>
  </hyperlinks>
  <pageMargins left="0.7" right="0.7" top="0.75" bottom="0.75" header="0.3" footer="0.3"/>
  <pageSetup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Scroll Bar 1">
              <controlPr defaultSize="0" autoPict="0">
                <anchor moveWithCells="1">
                  <from>
                    <xdr:col>0</xdr:col>
                    <xdr:colOff>0</xdr:colOff>
                    <xdr:row>10</xdr:row>
                    <xdr:rowOff>9525</xdr:rowOff>
                  </from>
                  <to>
                    <xdr:col>0</xdr:col>
                    <xdr:colOff>2276475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Scroll Bar 2">
              <controlPr defaultSize="0" autoPict="0">
                <anchor moveWithCells="1">
                  <from>
                    <xdr:col>0</xdr:col>
                    <xdr:colOff>28575</xdr:colOff>
                    <xdr:row>11</xdr:row>
                    <xdr:rowOff>161925</xdr:rowOff>
                  </from>
                  <to>
                    <xdr:col>0</xdr:col>
                    <xdr:colOff>2324100</xdr:colOff>
                    <xdr:row>12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Sheet1</vt:lpstr>
      <vt:lpstr>a</vt:lpstr>
      <vt:lpstr>alpha</vt:lpstr>
      <vt:lpstr>b</vt:lpstr>
      <vt:lpstr>K</vt:lpstr>
      <vt:lpstr>P</vt:lpstr>
      <vt:lpstr>Pc</vt:lpstr>
      <vt:lpstr>Rg</vt:lpstr>
      <vt:lpstr>T</vt:lpstr>
      <vt:lpstr>Tc</vt:lpstr>
      <vt:lpstr>V</vt:lpstr>
      <vt:lpstr>w</vt:lpstr>
    </vt:vector>
  </TitlesOfParts>
  <Company>University of Colorado at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 Falconer</dc:creator>
  <cp:lastModifiedBy>John L Falconer</cp:lastModifiedBy>
  <dcterms:created xsi:type="dcterms:W3CDTF">2020-10-22T22:02:33Z</dcterms:created>
  <dcterms:modified xsi:type="dcterms:W3CDTF">2020-10-29T19:20:58Z</dcterms:modified>
</cp:coreProperties>
</file>